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Постановления_новое" sheetId="1" r:id="rId1"/>
  </sheets>
  <definedNames>
    <definedName name="_xlnm.Print_Area" localSheetId="0">'для Постановления_новое'!$B$1:$F$123</definedName>
  </definedNames>
  <calcPr fullCalcOnLoad="1"/>
</workbook>
</file>

<file path=xl/sharedStrings.xml><?xml version="1.0" encoding="utf-8"?>
<sst xmlns="http://schemas.openxmlformats.org/spreadsheetml/2006/main" count="231" uniqueCount="230">
  <si>
    <t>КБК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</si>
  <si>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</si>
  <si>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</si>
  <si>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</si>
  <si>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</si>
  <si>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</si>
  <si>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</si>
  <si>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</si>
  <si>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физ.лиц с доходов, облагаемых по налоговой ставке, установленной пунктом 1 статьи 224 НК РФ</t>
  </si>
  <si>
    <t>182 1 01 02021 01 0000 110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</si>
  <si>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</si>
  <si>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</si>
  <si>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</si>
  <si>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</si>
  <si>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</si>
  <si>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</si>
  <si>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</si>
  <si>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</si>
  <si>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</si>
  <si>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</si>
  <si>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</si>
  <si>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182 1 06 06023 10 0000 110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</si>
  <si>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</si>
  <si>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</si>
  <si>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</si>
  <si>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</si>
  <si>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000 1 14 00000 00 0000 000</t>
  </si>
  <si>
    <t>Доходы от продажи материальных и нематериальных активов</t>
  </si>
  <si>
    <t>000 2 00 00000 00 0000 000</t>
  </si>
  <si>
    <t>000 2 02 00000 00 0000 000</t>
  </si>
  <si>
    <t>Безвозмездные поступления 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</si>
  <si>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</si>
  <si>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</si>
  <si>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</si>
  <si>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 субъектов Российской Федерации и муниципальных образований</t>
  </si>
  <si>
    <t>000 2 02 03015 00 0000 151</t>
  </si>
  <si>
    <t>000 3 00 00000 00 0000 000</t>
  </si>
  <si>
    <t>000 3 02 00000 00 0000 000</t>
  </si>
  <si>
    <t>Рыночные продажи товаров и услуг</t>
  </si>
  <si>
    <t>000 3 02 01000 00 0000 130</t>
  </si>
  <si>
    <t>000 3 03 00000 00 0000 000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</si>
  <si>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</si>
  <si>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</si>
  <si>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БЕЗВОЗМЕЗДНЫЕ ПОСТУПЛЕНИЯ</t>
  </si>
  <si>
    <t>003 1 11 05010 00 0000 120</t>
  </si>
  <si>
    <t>003 1 11 05010 10 0000 120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</si>
  <si>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</si>
  <si>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</si>
  <si>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</si>
  <si>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</si>
  <si>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</si>
  <si>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000 2 02 03015 10 0000 151</t>
  </si>
  <si>
    <t>022 1 11 05030 00 0000 120</t>
  </si>
  <si>
    <t>022 1 11 05035 10 0000 120</t>
  </si>
  <si>
    <t>000 1 14 06000 00 0000 430</t>
  </si>
  <si>
    <t>000 1 14 06010 00 0000 430</t>
  </si>
  <si>
    <t>003 1 14 06014 10 0000 430</t>
  </si>
  <si>
    <t>022 3 02 01050 10 0000 130</t>
  </si>
  <si>
    <t>ДОХОДЫ ОТ ПРЕДПРИНИМАТЕЛЬСКОЙ И ИНОЙ, ПРИНОСЯЩЕЙ ДОХОД ДЕЯТЕЛЬНОСТИ</t>
  </si>
  <si>
    <t xml:space="preserve">022 3 03 99050 10 0000 180 </t>
  </si>
  <si>
    <t>Доходы от оказания услуг  учреждениями, находящимися в ведении органов местного самоуправления поселений</t>
  </si>
  <si>
    <t>Доходы от оказания услуг</t>
  </si>
  <si>
    <t>Исполнено</t>
  </si>
  <si>
    <t xml:space="preserve">ВСЕГО доходов </t>
  </si>
  <si>
    <t>Наименование</t>
  </si>
  <si>
    <t xml:space="preserve">Утвержденный план </t>
  </si>
  <si>
    <t>% исп.к  утвержденному плану</t>
  </si>
  <si>
    <t>ОБЩЕГОСУДАРСТВЕННЫЕ ВОПРОСЫ</t>
  </si>
  <si>
    <t>0100 0000000 000 000</t>
  </si>
  <si>
    <t>0102 0000000 000 000</t>
  </si>
  <si>
    <t>0103 0000000 000 000</t>
  </si>
  <si>
    <t>0104 0000000 000 000</t>
  </si>
  <si>
    <t>0111 0000000 000 000</t>
  </si>
  <si>
    <t>Другие общегосударственные вопросы</t>
  </si>
  <si>
    <t>НАЦИОНАЛЬНАЯ ОБОРОНА</t>
  </si>
  <si>
    <t>0200 0000000 000 000</t>
  </si>
  <si>
    <t>Мобилизационная и вневойсковая подготовка</t>
  </si>
  <si>
    <t>0203 0000000 000 000</t>
  </si>
  <si>
    <t>НАЦИОНАЛЬНАЯ БЕЗОПАСНОСТЬ И ПРАВООХРАНИТЕЛЬНАЯ ДЕЯТЕЛЬНОСТЬ</t>
  </si>
  <si>
    <t>0300 0000000 000 000</t>
  </si>
  <si>
    <t>Органы внутренних дел</t>
  </si>
  <si>
    <t>0302 0000000 000 000</t>
  </si>
  <si>
    <t>0309 0000000 000 000</t>
  </si>
  <si>
    <t>Другие вопросы в области национальной безопасности и правоохранительной деятельности</t>
  </si>
  <si>
    <t>0314 0000000 000 000</t>
  </si>
  <si>
    <t>НАЦИОНАЛЬНАЯ ЭКОНОМИКА</t>
  </si>
  <si>
    <t>0400 0000000 000 000</t>
  </si>
  <si>
    <t>Лесное хозяйство</t>
  </si>
  <si>
    <t>0407 0000000 000 000</t>
  </si>
  <si>
    <t>0409 0000000 000 000</t>
  </si>
  <si>
    <t>РАСХОДЫ</t>
  </si>
  <si>
    <t>ЖИЛИЩНО-КОММУНАЛЬНОЕ ХОЗЯЙСТВО</t>
  </si>
  <si>
    <t>0500 0000000 000 000</t>
  </si>
  <si>
    <t>Жилищное хозяйство</t>
  </si>
  <si>
    <t>0501 0000000 000 000</t>
  </si>
  <si>
    <t>Благоустройство</t>
  </si>
  <si>
    <t>0503 0000000 000 000</t>
  </si>
  <si>
    <t>0800 0000000 000 000</t>
  </si>
  <si>
    <t>Культура</t>
  </si>
  <si>
    <t>0801 0000000 000 000</t>
  </si>
  <si>
    <t>СОЦИАЛЬНАЯ ПОЛИТИКА</t>
  </si>
  <si>
    <t>1000 0000000 000 000</t>
  </si>
  <si>
    <t>Пенсионное обеспечение</t>
  </si>
  <si>
    <t>1001 0000000 000 000</t>
  </si>
  <si>
    <t>1100 0000000 000 000</t>
  </si>
  <si>
    <t>ИТОГО РАСХОДОВ :</t>
  </si>
  <si>
    <t>9600 0000000 000 000</t>
  </si>
  <si>
    <t>В %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</si>
  <si>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</si>
  <si>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</si>
  <si>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Изменение остатков средств  на счетах по учету средств бюджета</t>
  </si>
  <si>
    <t>Увеличение  остатков средств 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</si>
  <si>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</si>
  <si>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</si>
  <si>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000 01 05 02  01 00 0000 510</t>
  </si>
  <si>
    <t>Увеличение прочих остатков денежных средств бюджетов поселений</t>
  </si>
  <si>
    <t>000 01 05 02  01 10 0000 510</t>
  </si>
  <si>
    <t>Уменьшение остатков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</si>
  <si>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</si>
  <si>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</si>
  <si>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000 01 05 02  01 00 0000 610</t>
  </si>
  <si>
    <t>Уменьшение  прочих остатков денежных средств бюджетов поселений</t>
  </si>
  <si>
    <t>000 01 05 02  01 10 0000 610</t>
  </si>
  <si>
    <t xml:space="preserve">Отчет об исполнении бюджета сельского поселения Щаповское </t>
  </si>
  <si>
    <t>ДОХОДЫ</t>
  </si>
  <si>
    <t>000 01 05 00  00 00 0000 000</t>
  </si>
  <si>
    <t>000 01 05 00  00 00 0000 500</t>
  </si>
  <si>
    <t>000 01 05 02  00 00 0000 500</t>
  </si>
  <si>
    <t>000 01 05 00  00 00 0000 600</t>
  </si>
  <si>
    <t>000 01 05 02  00 00 0000 600</t>
  </si>
  <si>
    <t>Дефицит (профицит) бюджета сельского поселения Щаповское</t>
  </si>
  <si>
    <t>Единица измерения: тыс.руб.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</si>
  <si>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</si>
  <si>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0502 0000000 000 000</t>
  </si>
  <si>
    <t>Коммунальное хозяйство</t>
  </si>
  <si>
    <t>182 1 01 02010 01 0000 110</t>
  </si>
  <si>
    <t>182 1 01 02022 01 0000 110</t>
  </si>
  <si>
    <t>Налог на доходы физических лиц с доходов, облагаемых по налоговой ставке, установленной п. 1 ст.224 НК РФ и полученных физ.лицами,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</si>
  <si>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</si>
  <si>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Задолженность и перерасчеты по  отмененным налогам, сборам и иным обязательным платежам</t>
  </si>
  <si>
    <t>182 1 09 00000 00 0000 000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</si>
  <si>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</si>
  <si>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</si>
  <si>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Штрафы, санкции, возмещение ущерба</t>
  </si>
  <si>
    <t>000 1 16 00000 00 0000 000</t>
  </si>
  <si>
    <t>Приложение №1</t>
  </si>
  <si>
    <t>000 1 11 09000 00 0000 120</t>
  </si>
  <si>
    <t>000 1 11 09040 00 0000 120</t>
  </si>
  <si>
    <t>022 1 11 09045 10 0000 120</t>
  </si>
  <si>
    <t>Резервные фонды</t>
  </si>
  <si>
    <t>000 2 19 00000 00 0000 000</t>
  </si>
  <si>
    <t>Доходы от оказания платных услуг и компенсации затрат государства</t>
  </si>
  <si>
    <t>000 1 13 00000 00 0000 000</t>
  </si>
  <si>
    <t>022 1 13 03050 10 0000 130</t>
  </si>
  <si>
    <t>022 1 16 23050 10 0000 140</t>
  </si>
  <si>
    <t>Налог на доходы физических лиц с доходов, полученных физич.  лицами, являющимися налоговыми резидентами РФ в виде дивидендов от долевого участия в деятельности организаций</t>
  </si>
  <si>
    <t xml:space="preserve">Налог на доходы физических лиц с доходов, облагаемых по налоговой ставке, установленной  п.1 ст.224 НК РФ, за исключением доходов, полученных физ.лицами, зарегистрированными в качестве индивид. предпринимателей, частных нотариусов и других лиц, занимающихся частной практикой
</t>
  </si>
  <si>
    <t>Налог на доходы физических лиц с доходов,  полученных физическими лицами, не являющимися налоговыми резидентами РФ</t>
  </si>
  <si>
    <t xml:space="preserve">Земельный налог,  взимаемый по ставкам, установленным в соответствии с п.п.1 п.1 ст.394 НК РФ </t>
  </si>
  <si>
    <t xml:space="preserve">Земельный налог,  взимаемый по ставкам, установленным в соответствии с п.п.1 п.1 ст.394 НК РФ и применяемым к объектам налогообложения, расположенным в границах поселений </t>
  </si>
  <si>
    <t>Земельный налог,  взимаемый по ставкам, установленным в соответствии с п.п.2 п.1 ст.394 НК РФ</t>
  </si>
  <si>
    <t xml:space="preserve">Земельный налог,  взимаемый по ставкам, установленным в соответствии с п.п.2 п.1 ст.394 НК РФ  и применяемым к объектам налогообложения, расположенным в границах поселений </t>
  </si>
  <si>
    <t>182 1 09 04000 00 0000 110</t>
  </si>
  <si>
    <t>182 1 09 04050 00 0000 110</t>
  </si>
  <si>
    <t>Земельный налог (по обязательствам, возникшим до 1 января 2006 года)</t>
  </si>
  <si>
    <t>Доходы,получаемые в виде арендной либо иной платы за передачу в возмездное  пользование государственного и муниципального имущества (за исключением имущества  автономных учреждений, а также имущества гос.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</si>
  <si>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</si>
  <si>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</si>
  <si>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</si>
  <si>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муниципальных унитарных предприятий, в т.ч. казенных)</t>
  </si>
  <si>
    <t>Прочие доходы от оказания платных услуг и компенсации затрат государства</t>
  </si>
  <si>
    <t>022 1 13 00000 00 0000 130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</si>
  <si>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</si>
  <si>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</si>
  <si>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 и которые  расположены в границах поселений</t>
  </si>
  <si>
    <t>Доходы от возмещения ущерба при возникновении страховых случаев</t>
  </si>
  <si>
    <t xml:space="preserve">Денежные взыскания (штрафы) за нарушение законодательства РФ о гос.внебюджетных фондах и о конкретных видах обязательного социального страхования, бюджетного законодательства (в части бюджетов гос.внебюджетных фондов)
</t>
  </si>
  <si>
    <t>000 1 16 20000 00 0000 140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</si>
  <si>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</si>
  <si>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</si>
  <si>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</si>
  <si>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</si>
  <si>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022 2 19 05000 10 0000 151</t>
  </si>
  <si>
    <t>Возврат остатков субсидий, субвенций и иных межбюджетных трансфертов, меющих целевое назначение, прошлых лет</t>
  </si>
  <si>
    <t xml:space="preserve">Возврат остатков субсидий, субвенций и иных межбюджетных трансфертов, меющих целевое назначение, прошлых лет из бюджетов поселений            </t>
  </si>
  <si>
    <t>0113 0000000 000 000</t>
  </si>
  <si>
    <t>0700 0000000 000 000</t>
  </si>
  <si>
    <t>0707 0000000 000 000</t>
  </si>
  <si>
    <t>ОБРАЗОВАНИЕ</t>
  </si>
  <si>
    <t>Молодежная политика и оздоровление детей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</si>
  <si>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</si>
  <si>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</si>
  <si>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</si>
  <si>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</si>
  <si>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Дорожное хозяйство (дорожные фонды)</t>
  </si>
  <si>
    <t>КУЛЬТУРА, КИНЕМАТОГРАФИЯ</t>
  </si>
  <si>
    <t>ФИЗИЧЕСКАЯ КУЛЬТУРА И СПОРТ</t>
  </si>
  <si>
    <t>1101 0000000 000 000</t>
  </si>
  <si>
    <t>Физическая культура</t>
  </si>
  <si>
    <t>Главный специалист</t>
  </si>
  <si>
    <t>А.А.Виноградова</t>
  </si>
  <si>
    <t>за 6 месяцев 2011 года</t>
  </si>
  <si>
    <t>182 1 01 02040 01 0000 110</t>
  </si>
  <si>
    <t xml:space="preserve">Налог на доходы физических лиц с доходов, полученных в виде выигрышей и призов в проводимых конкурсах, играх и др.мероприятиях в целях рекламы товаров, работ и услуг, процентных доходов по вкладам в банках, в виде мат.выгоды от экономии в % при получении кред ср-в </t>
  </si>
  <si>
    <t>000 2 02 04000 00 0000 151</t>
  </si>
  <si>
    <t xml:space="preserve">Иные межбюджетные трансферты    </t>
  </si>
  <si>
    <t>000 2 02 04012 00 0000 151</t>
  </si>
  <si>
    <t>000 2 02 04012 10 0000 151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</si>
  <si>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</t>
  </si>
  <si>
    <t xml:space="preserve">Межбюджетные трансферты, передаваемые бюджетам поселений для компенсации дополнительных расходов, возникших в результате  решений, принятых органами власти другого уровня                                                                      </t>
  </si>
  <si>
    <t xml:space="preserve">Прочие межбюджетные трансферты, передаваемые бюджетам                                                                                                                                                                                           </t>
  </si>
  <si>
    <t xml:space="preserve">Прочие межбюджетные трансферты, передаваемые бюджетам поселений                                                                                                                                                                                       </t>
  </si>
  <si>
    <t>000 2 02 04999 00 0000 151</t>
  </si>
  <si>
    <t>000 2 02 04999 10 0000 151</t>
  </si>
  <si>
    <t xml:space="preserve">Прочие доходы от оказания платных услуг получателями средств бюджетов поселений и компенсации затрат буждетов поселений   </t>
  </si>
  <si>
    <t>Налоги на совокупный доход</t>
  </si>
  <si>
    <t>000 1 05 00000 00 0000 000</t>
  </si>
  <si>
    <t>Единый сельскохозяйственный налог</t>
  </si>
  <si>
    <t>182 1 05 03000 00 0000 000</t>
  </si>
  <si>
    <t>182 1 05 03020 01 0000 110</t>
  </si>
  <si>
    <t>Единый сельскохозяйственный налог (за налоговые периоды, истекшие до 1 января 2011 года)</t>
  </si>
  <si>
    <t>Прочие неналоговые доходы</t>
  </si>
  <si>
    <t>000 1 17 00000 00 0000 000</t>
  </si>
  <si>
    <t>Невыясненные поступления</t>
  </si>
  <si>
    <t>000 1 17 01000 00 0000 000</t>
  </si>
  <si>
    <t>Невыясненные поступления, зачисляемые в бюджеты поселений</t>
  </si>
  <si>
    <t>000 1 17 01050 10 0000 000</t>
  </si>
  <si>
    <t>к Постановлению и.о.главы администрации</t>
  </si>
  <si>
    <t>сельского поселения Щаповское</t>
  </si>
  <si>
    <t>№ 180  от  11.07.2011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</si>
</sst>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[Red]\-#,##0.00_ "/>
    <numFmt numFmtId="187" formatCode="#,##0.0_р_."/>
    <numFmt numFmtId="188" formatCode="#,##0.000"/>
  </numFmts>
  <fonts count="5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Arial"/>
      <family val="2"/>
    </font>
    <font>
      <sz val="12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wrapText="1"/>
    </xf>
    <xf numFmtId="185" fontId="2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4" fontId="1" fillId="33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top" wrapText="1"/>
    </xf>
    <xf numFmtId="184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/>
    </xf>
    <xf numFmtId="184" fontId="2" fillId="0" borderId="10" xfId="0" applyNumberFormat="1" applyFont="1" applyFill="1" applyBorder="1" applyAlignment="1">
      <alignment vertical="top" wrapText="1"/>
    </xf>
    <xf numFmtId="184" fontId="4" fillId="0" borderId="10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3" fontId="55" fillId="0" borderId="0" xfId="0" applyNumberFormat="1" applyFont="1" applyFill="1" applyAlignment="1">
      <alignment horizontal="right"/>
    </xf>
    <xf numFmtId="185" fontId="55" fillId="0" borderId="10" xfId="0" applyNumberFormat="1" applyFont="1" applyBorder="1" applyAlignment="1">
      <alignment/>
    </xf>
    <xf numFmtId="185" fontId="56" fillId="0" borderId="10" xfId="0" applyNumberFormat="1" applyFont="1" applyBorder="1" applyAlignment="1">
      <alignment/>
    </xf>
    <xf numFmtId="3" fontId="57" fillId="0" borderId="0" xfId="0" applyNumberFormat="1" applyFont="1" applyAlignment="1">
      <alignment/>
    </xf>
    <xf numFmtId="0" fontId="57" fillId="0" borderId="0" xfId="0" applyFont="1" applyAlignment="1">
      <alignment/>
    </xf>
    <xf numFmtId="3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84" fontId="4" fillId="0" borderId="10" xfId="0" applyNumberFormat="1" applyFont="1" applyFill="1" applyBorder="1" applyAlignment="1">
      <alignment horizontal="right" vertical="top" wrapText="1"/>
    </xf>
    <xf numFmtId="185" fontId="4" fillId="0" borderId="10" xfId="0" applyNumberFormat="1" applyFont="1" applyFill="1" applyBorder="1" applyAlignment="1">
      <alignment horizontal="right" vertical="top" wrapText="1"/>
    </xf>
    <xf numFmtId="187" fontId="2" fillId="0" borderId="10" xfId="0" applyNumberFormat="1" applyFont="1" applyBorder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5" fontId="1" fillId="33" borderId="10" xfId="0" applyNumberFormat="1" applyFont="1" applyFill="1" applyBorder="1" applyAlignment="1">
      <alignment/>
    </xf>
    <xf numFmtId="187" fontId="1" fillId="0" borderId="10" xfId="0" applyNumberFormat="1" applyFont="1" applyBorder="1" applyAlignment="1">
      <alignment horizontal="right"/>
    </xf>
    <xf numFmtId="185" fontId="2" fillId="0" borderId="10" xfId="0" applyNumberFormat="1" applyFont="1" applyBorder="1" applyAlignment="1">
      <alignment/>
    </xf>
    <xf numFmtId="185" fontId="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36" fillId="0" borderId="0" xfId="0" applyNumberFormat="1" applyFont="1" applyFill="1" applyAlignment="1">
      <alignment horizontal="right"/>
    </xf>
    <xf numFmtId="3" fontId="36" fillId="0" borderId="0" xfId="0" applyNumberFormat="1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"/>
  <sheetViews>
    <sheetView tabSelected="1" view="pageBreakPreview" zoomScaleSheetLayoutView="100" zoomScalePageLayoutView="0" workbookViewId="0" topLeftCell="B1">
      <selection activeCell="D2" sqref="D2:F4"/>
    </sheetView>
  </sheetViews>
  <sheetFormatPr defaultColWidth="9.140625" defaultRowHeight="12.75"/>
  <cols>
    <col min="1" max="1" width="1.8515625" style="9" hidden="1" customWidth="1"/>
    <col min="2" max="2" width="62.57421875" style="10" customWidth="1"/>
    <col min="3" max="3" width="29.140625" style="21" customWidth="1"/>
    <col min="4" max="4" width="17.7109375" style="59" customWidth="1"/>
    <col min="5" max="5" width="16.57421875" style="60" customWidth="1"/>
    <col min="6" max="6" width="13.7109375" style="60" customWidth="1"/>
    <col min="7" max="16384" width="9.140625" style="9" customWidth="1"/>
  </cols>
  <sheetData>
    <row r="1" spans="2:6" s="6" customFormat="1" ht="15.75">
      <c r="B1" s="7"/>
      <c r="C1" s="19"/>
      <c r="D1" s="52"/>
      <c r="E1" s="73" t="s">
        <v>145</v>
      </c>
      <c r="F1" s="73"/>
    </row>
    <row r="2" spans="2:6" s="6" customFormat="1" ht="17.25" customHeight="1">
      <c r="B2" s="7"/>
      <c r="C2" s="19"/>
      <c r="D2" s="78" t="s">
        <v>227</v>
      </c>
      <c r="E2" s="78"/>
      <c r="F2" s="78"/>
    </row>
    <row r="3" spans="2:6" s="6" customFormat="1" ht="15.75">
      <c r="B3" s="7"/>
      <c r="C3" s="19"/>
      <c r="D3" s="79" t="s">
        <v>228</v>
      </c>
      <c r="E3" s="79"/>
      <c r="F3" s="79"/>
    </row>
    <row r="4" spans="2:6" s="6" customFormat="1" ht="15.75">
      <c r="B4" s="7"/>
      <c r="C4" s="19"/>
      <c r="D4" s="79" t="s">
        <v>229</v>
      </c>
      <c r="E4" s="79"/>
      <c r="F4" s="79"/>
    </row>
    <row r="5" spans="2:6" s="6" customFormat="1" ht="15.75" customHeight="1">
      <c r="B5" s="75" t="s">
        <v>123</v>
      </c>
      <c r="C5" s="75"/>
      <c r="D5" s="75"/>
      <c r="E5" s="75"/>
      <c r="F5" s="75"/>
    </row>
    <row r="6" spans="2:6" s="6" customFormat="1" ht="18.75">
      <c r="B6" s="75" t="s">
        <v>201</v>
      </c>
      <c r="C6" s="75"/>
      <c r="D6" s="75"/>
      <c r="E6" s="75"/>
      <c r="F6" s="75"/>
    </row>
    <row r="7" spans="2:6" s="6" customFormat="1" ht="15">
      <c r="B7" s="11" t="s">
        <v>131</v>
      </c>
      <c r="C7" s="19"/>
      <c r="D7" s="54"/>
      <c r="E7" s="53"/>
      <c r="F7" s="53"/>
    </row>
    <row r="8" spans="1:6" s="6" customFormat="1" ht="61.5" customHeight="1">
      <c r="A8" s="28"/>
      <c r="B8" s="12" t="s">
        <v>64</v>
      </c>
      <c r="C8" s="12" t="s">
        <v>0</v>
      </c>
      <c r="D8" s="12" t="s">
        <v>65</v>
      </c>
      <c r="E8" s="12" t="s">
        <v>62</v>
      </c>
      <c r="F8" s="12" t="s">
        <v>66</v>
      </c>
    </row>
    <row r="9" spans="1:6" s="6" customFormat="1" ht="15">
      <c r="A9" s="28"/>
      <c r="B9" s="13">
        <v>1</v>
      </c>
      <c r="C9" s="13">
        <v>2</v>
      </c>
      <c r="D9" s="14">
        <v>3</v>
      </c>
      <c r="E9" s="25">
        <v>4</v>
      </c>
      <c r="F9" s="25">
        <v>5</v>
      </c>
    </row>
    <row r="10" spans="1:6" s="27" customFormat="1" ht="21.75" customHeight="1">
      <c r="A10" s="29"/>
      <c r="B10" s="77" t="s">
        <v>124</v>
      </c>
      <c r="C10" s="77"/>
      <c r="D10" s="77"/>
      <c r="E10" s="77"/>
      <c r="F10" s="77"/>
    </row>
    <row r="11" spans="1:6" s="31" customFormat="1" ht="24" customHeight="1">
      <c r="A11" s="30"/>
      <c r="B11" s="17" t="s">
        <v>2</v>
      </c>
      <c r="C11" s="26" t="s">
        <v>1</v>
      </c>
      <c r="D11" s="22">
        <f>D12+D20+D23+D35+D47+D31+D51+D44+D55</f>
        <v>45970</v>
      </c>
      <c r="E11" s="22">
        <f>E12+E20+E23+E35+E47+E31+E51+E44+E55</f>
        <v>29016.7</v>
      </c>
      <c r="F11" s="18">
        <f aca="true" t="shared" si="0" ref="F11:F16">E11/D11*100</f>
        <v>63.120948444637804</v>
      </c>
    </row>
    <row r="12" spans="1:6" s="31" customFormat="1" ht="18.75" customHeight="1">
      <c r="A12" s="30"/>
      <c r="B12" s="2" t="s">
        <v>4</v>
      </c>
      <c r="C12" s="20" t="s">
        <v>3</v>
      </c>
      <c r="D12" s="23">
        <f>D13</f>
        <v>13562</v>
      </c>
      <c r="E12" s="23">
        <f>E13</f>
        <v>6033.900000000001</v>
      </c>
      <c r="F12" s="15">
        <f t="shared" si="0"/>
        <v>44.49122548296712</v>
      </c>
    </row>
    <row r="13" spans="1:6" s="31" customFormat="1" ht="15">
      <c r="A13" s="30"/>
      <c r="B13" s="3" t="s">
        <v>6</v>
      </c>
      <c r="C13" s="13" t="s">
        <v>5</v>
      </c>
      <c r="D13" s="24">
        <f>D14+D15+D18+D19</f>
        <v>13562</v>
      </c>
      <c r="E13" s="24">
        <f>E14+E15+E18+E19</f>
        <v>6033.900000000001</v>
      </c>
      <c r="F13" s="16">
        <f t="shared" si="0"/>
        <v>44.49122548296712</v>
      </c>
    </row>
    <row r="14" spans="1:6" s="31" customFormat="1" ht="48.75" customHeight="1">
      <c r="A14" s="30"/>
      <c r="B14" s="1" t="s">
        <v>155</v>
      </c>
      <c r="C14" s="13" t="s">
        <v>135</v>
      </c>
      <c r="D14" s="24">
        <v>30</v>
      </c>
      <c r="E14" s="24">
        <v>55.2</v>
      </c>
      <c r="F14" s="16">
        <f t="shared" si="0"/>
        <v>184</v>
      </c>
    </row>
    <row r="15" spans="1:6" s="31" customFormat="1" ht="30">
      <c r="A15" s="30"/>
      <c r="B15" s="1" t="s">
        <v>8</v>
      </c>
      <c r="C15" s="13" t="s">
        <v>7</v>
      </c>
      <c r="D15" s="24">
        <f>D16+D17</f>
        <v>13411</v>
      </c>
      <c r="E15" s="24">
        <f>E16+E17</f>
        <v>5803</v>
      </c>
      <c r="F15" s="16">
        <f t="shared" si="0"/>
        <v>43.27044963090001</v>
      </c>
    </row>
    <row r="16" spans="1:6" s="31" customFormat="1" ht="91.5" customHeight="1">
      <c r="A16" s="30"/>
      <c r="B16" s="1" t="s">
        <v>156</v>
      </c>
      <c r="C16" s="13" t="s">
        <v>9</v>
      </c>
      <c r="D16" s="24">
        <v>13409</v>
      </c>
      <c r="E16" s="24">
        <v>5799.4</v>
      </c>
      <c r="F16" s="16">
        <f t="shared" si="0"/>
        <v>43.25005593258259</v>
      </c>
    </row>
    <row r="17" spans="1:6" s="31" customFormat="1" ht="77.25" customHeight="1">
      <c r="A17" s="30"/>
      <c r="B17" s="1" t="s">
        <v>137</v>
      </c>
      <c r="C17" s="13" t="s">
        <v>136</v>
      </c>
      <c r="D17" s="24">
        <v>2</v>
      </c>
      <c r="E17" s="24">
        <v>3.6</v>
      </c>
      <c r="F17" s="16">
        <f>E17/D17*100</f>
        <v>180</v>
      </c>
    </row>
    <row r="18" spans="1:6" s="31" customFormat="1" ht="36.75" customHeight="1">
      <c r="A18" s="30"/>
      <c r="B18" s="1" t="s">
        <v>157</v>
      </c>
      <c r="C18" s="13" t="s">
        <v>138</v>
      </c>
      <c r="D18" s="24">
        <v>120</v>
      </c>
      <c r="E18" s="24">
        <v>175.6</v>
      </c>
      <c r="F18" s="16">
        <f>E18/D18*100</f>
        <v>146.33333333333334</v>
      </c>
    </row>
    <row r="19" spans="1:6" s="31" customFormat="1" ht="78" customHeight="1">
      <c r="A19" s="30"/>
      <c r="B19" s="1" t="s">
        <v>203</v>
      </c>
      <c r="C19" s="13" t="s">
        <v>202</v>
      </c>
      <c r="D19" s="24">
        <v>1</v>
      </c>
      <c r="E19" s="24">
        <v>0.1</v>
      </c>
      <c r="F19" s="16">
        <f>E19/D19*100</f>
        <v>10</v>
      </c>
    </row>
    <row r="20" spans="1:6" s="35" customFormat="1" ht="18" customHeight="1">
      <c r="A20" s="34"/>
      <c r="B20" s="2" t="s">
        <v>215</v>
      </c>
      <c r="C20" s="20" t="s">
        <v>216</v>
      </c>
      <c r="D20" s="23">
        <f>D21</f>
        <v>0</v>
      </c>
      <c r="E20" s="23">
        <f>E21</f>
        <v>0.1</v>
      </c>
      <c r="F20" s="15">
        <v>0</v>
      </c>
    </row>
    <row r="21" spans="1:6" s="31" customFormat="1" ht="16.5" customHeight="1">
      <c r="A21" s="30"/>
      <c r="B21" s="1" t="s">
        <v>217</v>
      </c>
      <c r="C21" s="13" t="s">
        <v>218</v>
      </c>
      <c r="D21" s="24">
        <f>D22</f>
        <v>0</v>
      </c>
      <c r="E21" s="24">
        <f>E22</f>
        <v>0.1</v>
      </c>
      <c r="F21" s="16">
        <v>0</v>
      </c>
    </row>
    <row r="22" spans="1:6" s="31" customFormat="1" ht="33.75" customHeight="1">
      <c r="A22" s="30"/>
      <c r="B22" s="1" t="s">
        <v>220</v>
      </c>
      <c r="C22" s="13" t="s">
        <v>219</v>
      </c>
      <c r="D22" s="24">
        <v>0</v>
      </c>
      <c r="E22" s="24">
        <v>0.1</v>
      </c>
      <c r="F22" s="16">
        <v>0</v>
      </c>
    </row>
    <row r="23" spans="1:6" s="31" customFormat="1" ht="20.25" customHeight="1">
      <c r="A23" s="30"/>
      <c r="B23" s="2" t="s">
        <v>11</v>
      </c>
      <c r="C23" s="20" t="s">
        <v>10</v>
      </c>
      <c r="D23" s="23">
        <f>D24+D26</f>
        <v>11427</v>
      </c>
      <c r="E23" s="23">
        <f>E24+E26</f>
        <v>8325</v>
      </c>
      <c r="F23" s="15">
        <f aca="true" t="shared" si="1" ref="F23:F79">E23/D23*100</f>
        <v>72.85376739301654</v>
      </c>
    </row>
    <row r="24" spans="1:6" s="31" customFormat="1" ht="15">
      <c r="A24" s="30"/>
      <c r="B24" s="3" t="s">
        <v>13</v>
      </c>
      <c r="C24" s="13" t="s">
        <v>12</v>
      </c>
      <c r="D24" s="24">
        <f>D25</f>
        <v>1050</v>
      </c>
      <c r="E24" s="24">
        <f>E25</f>
        <v>495.8</v>
      </c>
      <c r="F24" s="16">
        <f t="shared" si="1"/>
        <v>47.21904761904762</v>
      </c>
    </row>
    <row r="25" spans="1:6" s="31" customFormat="1" ht="45">
      <c r="A25" s="30"/>
      <c r="B25" s="1" t="s">
        <v>15</v>
      </c>
      <c r="C25" s="13" t="s">
        <v>14</v>
      </c>
      <c r="D25" s="24">
        <v>1050</v>
      </c>
      <c r="E25" s="24">
        <v>495.8</v>
      </c>
      <c r="F25" s="16">
        <f t="shared" si="1"/>
        <v>47.21904761904762</v>
      </c>
    </row>
    <row r="26" spans="1:6" s="31" customFormat="1" ht="15">
      <c r="A26" s="30"/>
      <c r="B26" s="3" t="s">
        <v>17</v>
      </c>
      <c r="C26" s="13" t="s">
        <v>16</v>
      </c>
      <c r="D26" s="24">
        <f>D27+D29</f>
        <v>10377</v>
      </c>
      <c r="E26" s="24">
        <f>E27+E29</f>
        <v>7829.2</v>
      </c>
      <c r="F26" s="16">
        <f t="shared" si="1"/>
        <v>75.44762455430278</v>
      </c>
    </row>
    <row r="27" spans="1:6" s="31" customFormat="1" ht="30">
      <c r="A27" s="30"/>
      <c r="B27" s="1" t="s">
        <v>158</v>
      </c>
      <c r="C27" s="13" t="s">
        <v>18</v>
      </c>
      <c r="D27" s="24">
        <f>D28</f>
        <v>3910</v>
      </c>
      <c r="E27" s="24">
        <f>E28</f>
        <v>3933.7</v>
      </c>
      <c r="F27" s="16">
        <f t="shared" si="1"/>
        <v>100.60613810741688</v>
      </c>
    </row>
    <row r="28" spans="1:6" s="31" customFormat="1" ht="49.5" customHeight="1">
      <c r="A28" s="30"/>
      <c r="B28" s="1" t="s">
        <v>159</v>
      </c>
      <c r="C28" s="13" t="s">
        <v>19</v>
      </c>
      <c r="D28" s="24">
        <v>3910</v>
      </c>
      <c r="E28" s="24">
        <v>3933.7</v>
      </c>
      <c r="F28" s="16">
        <f t="shared" si="1"/>
        <v>100.60613810741688</v>
      </c>
    </row>
    <row r="29" spans="1:6" s="31" customFormat="1" ht="30">
      <c r="A29" s="30"/>
      <c r="B29" s="1" t="s">
        <v>160</v>
      </c>
      <c r="C29" s="13" t="s">
        <v>20</v>
      </c>
      <c r="D29" s="24">
        <f>D30</f>
        <v>6467</v>
      </c>
      <c r="E29" s="24">
        <f>E30</f>
        <v>3895.5</v>
      </c>
      <c r="F29" s="16">
        <f t="shared" si="1"/>
        <v>60.236585743002934</v>
      </c>
    </row>
    <row r="30" spans="1:6" s="31" customFormat="1" ht="48" customHeight="1">
      <c r="A30" s="30"/>
      <c r="B30" s="1" t="s">
        <v>161</v>
      </c>
      <c r="C30" s="13" t="s">
        <v>21</v>
      </c>
      <c r="D30" s="24">
        <v>6467</v>
      </c>
      <c r="E30" s="24">
        <v>3895.5</v>
      </c>
      <c r="F30" s="16">
        <f t="shared" si="1"/>
        <v>60.236585743002934</v>
      </c>
    </row>
    <row r="31" spans="1:6" s="35" customFormat="1" ht="32.25" customHeight="1">
      <c r="A31" s="34"/>
      <c r="B31" s="2" t="s">
        <v>139</v>
      </c>
      <c r="C31" s="20" t="s">
        <v>140</v>
      </c>
      <c r="D31" s="23">
        <f>D34</f>
        <v>12</v>
      </c>
      <c r="E31" s="23">
        <f>E34</f>
        <v>32.2</v>
      </c>
      <c r="F31" s="15">
        <f t="shared" si="1"/>
        <v>268.33333333333337</v>
      </c>
    </row>
    <row r="32" spans="1:6" s="35" customFormat="1" ht="16.5" customHeight="1">
      <c r="A32" s="34"/>
      <c r="B32" s="1" t="s">
        <v>11</v>
      </c>
      <c r="C32" s="13" t="s">
        <v>162</v>
      </c>
      <c r="D32" s="24">
        <f>D33</f>
        <v>12</v>
      </c>
      <c r="E32" s="24">
        <f>E33</f>
        <v>32.2</v>
      </c>
      <c r="F32" s="16">
        <f t="shared" si="1"/>
        <v>268.33333333333337</v>
      </c>
    </row>
    <row r="33" spans="1:6" s="35" customFormat="1" ht="16.5" customHeight="1">
      <c r="A33" s="34"/>
      <c r="B33" s="1" t="s">
        <v>164</v>
      </c>
      <c r="C33" s="13" t="s">
        <v>163</v>
      </c>
      <c r="D33" s="24">
        <f>D34</f>
        <v>12</v>
      </c>
      <c r="E33" s="24">
        <f>E34</f>
        <v>32.2</v>
      </c>
      <c r="F33" s="16">
        <f t="shared" si="1"/>
        <v>268.33333333333337</v>
      </c>
    </row>
    <row r="34" spans="1:6" s="31" customFormat="1" ht="31.5" customHeight="1">
      <c r="A34" s="30"/>
      <c r="B34" s="1" t="s">
        <v>141</v>
      </c>
      <c r="C34" s="13" t="s">
        <v>142</v>
      </c>
      <c r="D34" s="24">
        <v>12</v>
      </c>
      <c r="E34" s="24">
        <v>32.2</v>
      </c>
      <c r="F34" s="16">
        <f t="shared" si="1"/>
        <v>268.33333333333337</v>
      </c>
    </row>
    <row r="35" spans="1:6" s="31" customFormat="1" ht="35.25" customHeight="1">
      <c r="A35" s="30"/>
      <c r="B35" s="2" t="s">
        <v>23</v>
      </c>
      <c r="C35" s="20" t="s">
        <v>22</v>
      </c>
      <c r="D35" s="23">
        <f>D36+D41</f>
        <v>5598</v>
      </c>
      <c r="E35" s="23">
        <f>E36+E41</f>
        <v>1899.6999999999998</v>
      </c>
      <c r="F35" s="15">
        <f t="shared" si="1"/>
        <v>33.935334047874235</v>
      </c>
    </row>
    <row r="36" spans="1:6" s="31" customFormat="1" ht="80.25" customHeight="1">
      <c r="A36" s="30"/>
      <c r="B36" s="4" t="s">
        <v>165</v>
      </c>
      <c r="C36" s="13" t="s">
        <v>24</v>
      </c>
      <c r="D36" s="47">
        <f>D37+D39</f>
        <v>5460</v>
      </c>
      <c r="E36" s="47">
        <f>E37+E39</f>
        <v>1899.6999999999998</v>
      </c>
      <c r="F36" s="16">
        <f t="shared" si="1"/>
        <v>34.79304029304029</v>
      </c>
    </row>
    <row r="37" spans="1:6" s="31" customFormat="1" ht="60">
      <c r="A37" s="30"/>
      <c r="B37" s="1" t="s">
        <v>166</v>
      </c>
      <c r="C37" s="13" t="s">
        <v>44</v>
      </c>
      <c r="D37" s="24">
        <f>D38</f>
        <v>3000</v>
      </c>
      <c r="E37" s="24">
        <f>E38</f>
        <v>1881.6</v>
      </c>
      <c r="F37" s="16">
        <f t="shared" si="1"/>
        <v>62.72</v>
      </c>
    </row>
    <row r="38" spans="1:6" s="31" customFormat="1" ht="75">
      <c r="A38" s="30"/>
      <c r="B38" s="1" t="s">
        <v>132</v>
      </c>
      <c r="C38" s="13" t="s">
        <v>45</v>
      </c>
      <c r="D38" s="24">
        <v>3000</v>
      </c>
      <c r="E38" s="24">
        <v>1881.6</v>
      </c>
      <c r="F38" s="16">
        <f t="shared" si="1"/>
        <v>62.72</v>
      </c>
    </row>
    <row r="39" spans="1:6" s="31" customFormat="1" ht="79.5" customHeight="1">
      <c r="A39" s="30"/>
      <c r="B39" s="1" t="s">
        <v>25</v>
      </c>
      <c r="C39" s="13" t="s">
        <v>52</v>
      </c>
      <c r="D39" s="24">
        <f>D40</f>
        <v>2460</v>
      </c>
      <c r="E39" s="24">
        <f>E40</f>
        <v>18.1</v>
      </c>
      <c r="F39" s="16">
        <f t="shared" si="1"/>
        <v>0.7357723577235773</v>
      </c>
    </row>
    <row r="40" spans="1:6" s="31" customFormat="1" ht="60">
      <c r="A40" s="30"/>
      <c r="B40" s="1" t="s">
        <v>50</v>
      </c>
      <c r="C40" s="13" t="s">
        <v>53</v>
      </c>
      <c r="D40" s="24">
        <v>2460</v>
      </c>
      <c r="E40" s="24">
        <v>18.1</v>
      </c>
      <c r="F40" s="16">
        <f t="shared" si="1"/>
        <v>0.7357723577235773</v>
      </c>
    </row>
    <row r="41" spans="1:6" s="31" customFormat="1" ht="75">
      <c r="A41" s="30"/>
      <c r="B41" s="1" t="s">
        <v>167</v>
      </c>
      <c r="C41" s="13" t="s">
        <v>146</v>
      </c>
      <c r="D41" s="24">
        <f>D42</f>
        <v>138</v>
      </c>
      <c r="E41" s="24">
        <f>E42</f>
        <v>0</v>
      </c>
      <c r="F41" s="16">
        <f t="shared" si="1"/>
        <v>0</v>
      </c>
    </row>
    <row r="42" spans="1:6" s="31" customFormat="1" ht="75">
      <c r="A42" s="30"/>
      <c r="B42" s="1" t="s">
        <v>168</v>
      </c>
      <c r="C42" s="13" t="s">
        <v>147</v>
      </c>
      <c r="D42" s="24">
        <f>D43</f>
        <v>138</v>
      </c>
      <c r="E42" s="24">
        <f>E43</f>
        <v>0</v>
      </c>
      <c r="F42" s="16">
        <f t="shared" si="1"/>
        <v>0</v>
      </c>
    </row>
    <row r="43" spans="1:6" s="31" customFormat="1" ht="60">
      <c r="A43" s="30"/>
      <c r="B43" s="1" t="s">
        <v>169</v>
      </c>
      <c r="C43" s="13" t="s">
        <v>148</v>
      </c>
      <c r="D43" s="24">
        <v>138</v>
      </c>
      <c r="E43" s="24">
        <v>0</v>
      </c>
      <c r="F43" s="16">
        <f t="shared" si="1"/>
        <v>0</v>
      </c>
    </row>
    <row r="44" spans="1:6" s="35" customFormat="1" ht="28.5">
      <c r="A44" s="34"/>
      <c r="B44" s="2" t="s">
        <v>151</v>
      </c>
      <c r="C44" s="20" t="s">
        <v>152</v>
      </c>
      <c r="D44" s="23">
        <f>D45</f>
        <v>340</v>
      </c>
      <c r="E44" s="23">
        <f>E45</f>
        <v>339.4</v>
      </c>
      <c r="F44" s="15">
        <f t="shared" si="1"/>
        <v>99.8235294117647</v>
      </c>
    </row>
    <row r="45" spans="1:6" s="31" customFormat="1" ht="30">
      <c r="A45" s="30"/>
      <c r="B45" s="1" t="s">
        <v>170</v>
      </c>
      <c r="C45" s="13" t="s">
        <v>171</v>
      </c>
      <c r="D45" s="24">
        <f>D46</f>
        <v>340</v>
      </c>
      <c r="E45" s="24">
        <f>E46</f>
        <v>339.4</v>
      </c>
      <c r="F45" s="16">
        <f t="shared" si="1"/>
        <v>99.8235294117647</v>
      </c>
    </row>
    <row r="46" spans="1:6" s="31" customFormat="1" ht="30">
      <c r="A46" s="30"/>
      <c r="B46" s="1" t="s">
        <v>214</v>
      </c>
      <c r="C46" s="13" t="s">
        <v>153</v>
      </c>
      <c r="D46" s="24">
        <v>340</v>
      </c>
      <c r="E46" s="24">
        <v>339.4</v>
      </c>
      <c r="F46" s="16">
        <f t="shared" si="1"/>
        <v>99.8235294117647</v>
      </c>
    </row>
    <row r="47" spans="1:6" s="31" customFormat="1" ht="31.5" customHeight="1">
      <c r="A47" s="30"/>
      <c r="B47" s="2" t="s">
        <v>27</v>
      </c>
      <c r="C47" s="20" t="s">
        <v>26</v>
      </c>
      <c r="D47" s="23">
        <f aca="true" t="shared" si="2" ref="D47:E49">D48</f>
        <v>15000</v>
      </c>
      <c r="E47" s="23">
        <f t="shared" si="2"/>
        <v>12347.4</v>
      </c>
      <c r="F47" s="15">
        <f t="shared" si="1"/>
        <v>82.316</v>
      </c>
    </row>
    <row r="48" spans="1:6" s="31" customFormat="1" ht="64.5" customHeight="1">
      <c r="A48" s="30"/>
      <c r="B48" s="3" t="s">
        <v>172</v>
      </c>
      <c r="C48" s="13" t="s">
        <v>54</v>
      </c>
      <c r="D48" s="24">
        <f t="shared" si="2"/>
        <v>15000</v>
      </c>
      <c r="E48" s="24">
        <f t="shared" si="2"/>
        <v>12347.4</v>
      </c>
      <c r="F48" s="16">
        <f t="shared" si="1"/>
        <v>82.316</v>
      </c>
    </row>
    <row r="49" spans="1:6" s="31" customFormat="1" ht="34.5" customHeight="1">
      <c r="A49" s="30"/>
      <c r="B49" s="1" t="s">
        <v>173</v>
      </c>
      <c r="C49" s="13" t="s">
        <v>55</v>
      </c>
      <c r="D49" s="24">
        <f t="shared" si="2"/>
        <v>15000</v>
      </c>
      <c r="E49" s="24">
        <f t="shared" si="2"/>
        <v>12347.4</v>
      </c>
      <c r="F49" s="16">
        <f t="shared" si="1"/>
        <v>82.316</v>
      </c>
    </row>
    <row r="50" spans="1:6" s="31" customFormat="1" ht="47.25" customHeight="1">
      <c r="A50" s="30"/>
      <c r="B50" s="1" t="s">
        <v>174</v>
      </c>
      <c r="C50" s="13" t="s">
        <v>56</v>
      </c>
      <c r="D50" s="24">
        <v>15000</v>
      </c>
      <c r="E50" s="24">
        <v>12347.4</v>
      </c>
      <c r="F50" s="16">
        <f t="shared" si="1"/>
        <v>82.316</v>
      </c>
    </row>
    <row r="51" spans="1:6" s="35" customFormat="1" ht="19.5" customHeight="1">
      <c r="A51" s="34"/>
      <c r="B51" s="2" t="s">
        <v>143</v>
      </c>
      <c r="C51" s="20" t="s">
        <v>144</v>
      </c>
      <c r="D51" s="23">
        <f aca="true" t="shared" si="3" ref="D51:E53">D52</f>
        <v>31</v>
      </c>
      <c r="E51" s="23">
        <f t="shared" si="3"/>
        <v>30.8</v>
      </c>
      <c r="F51" s="15">
        <f t="shared" si="1"/>
        <v>99.35483870967742</v>
      </c>
    </row>
    <row r="52" spans="1:6" s="31" customFormat="1" ht="65.25" customHeight="1">
      <c r="A52" s="30"/>
      <c r="B52" s="1" t="s">
        <v>176</v>
      </c>
      <c r="C52" s="13" t="s">
        <v>177</v>
      </c>
      <c r="D52" s="24">
        <f t="shared" si="3"/>
        <v>31</v>
      </c>
      <c r="E52" s="24">
        <f t="shared" si="3"/>
        <v>30.8</v>
      </c>
      <c r="F52" s="16">
        <f t="shared" si="1"/>
        <v>99.35483870967742</v>
      </c>
    </row>
    <row r="53" spans="1:6" s="31" customFormat="1" ht="31.5" customHeight="1">
      <c r="A53" s="30"/>
      <c r="B53" s="1" t="s">
        <v>175</v>
      </c>
      <c r="C53" s="13" t="s">
        <v>178</v>
      </c>
      <c r="D53" s="24">
        <f t="shared" si="3"/>
        <v>31</v>
      </c>
      <c r="E53" s="24">
        <f t="shared" si="3"/>
        <v>30.8</v>
      </c>
      <c r="F53" s="16">
        <f t="shared" si="1"/>
        <v>99.35483870967742</v>
      </c>
    </row>
    <row r="54" spans="1:6" s="31" customFormat="1" ht="51" customHeight="1">
      <c r="A54" s="30"/>
      <c r="B54" s="1" t="s">
        <v>179</v>
      </c>
      <c r="C54" s="13" t="s">
        <v>154</v>
      </c>
      <c r="D54" s="24">
        <v>31</v>
      </c>
      <c r="E54" s="24">
        <v>30.8</v>
      </c>
      <c r="F54" s="16">
        <f t="shared" si="1"/>
        <v>99.35483870967742</v>
      </c>
    </row>
    <row r="55" spans="1:6" s="35" customFormat="1" ht="18.75" customHeight="1">
      <c r="A55" s="34"/>
      <c r="B55" s="2" t="s">
        <v>221</v>
      </c>
      <c r="C55" s="20" t="s">
        <v>222</v>
      </c>
      <c r="D55" s="23">
        <f>D56</f>
        <v>0</v>
      </c>
      <c r="E55" s="23">
        <f>E56</f>
        <v>8.2</v>
      </c>
      <c r="F55" s="15">
        <v>0</v>
      </c>
    </row>
    <row r="56" spans="1:6" s="31" customFormat="1" ht="18.75" customHeight="1">
      <c r="A56" s="30"/>
      <c r="B56" s="1" t="s">
        <v>223</v>
      </c>
      <c r="C56" s="13" t="s">
        <v>224</v>
      </c>
      <c r="D56" s="24">
        <f>D57</f>
        <v>0</v>
      </c>
      <c r="E56" s="24">
        <f>E57</f>
        <v>8.2</v>
      </c>
      <c r="F56" s="16">
        <v>0</v>
      </c>
    </row>
    <row r="57" spans="1:6" s="31" customFormat="1" ht="17.25" customHeight="1">
      <c r="A57" s="30"/>
      <c r="B57" s="1" t="s">
        <v>225</v>
      </c>
      <c r="C57" s="13" t="s">
        <v>226</v>
      </c>
      <c r="D57" s="24">
        <v>0</v>
      </c>
      <c r="E57" s="24">
        <v>8.2</v>
      </c>
      <c r="F57" s="16">
        <v>0</v>
      </c>
    </row>
    <row r="58" spans="1:6" s="31" customFormat="1" ht="15">
      <c r="A58" s="30"/>
      <c r="B58" s="17" t="s">
        <v>43</v>
      </c>
      <c r="C58" s="26" t="s">
        <v>28</v>
      </c>
      <c r="D58" s="22">
        <f>D59+D71</f>
        <v>3331.6</v>
      </c>
      <c r="E58" s="22">
        <f>E59+E71</f>
        <v>1500.6</v>
      </c>
      <c r="F58" s="18">
        <f t="shared" si="1"/>
        <v>45.041421539200385</v>
      </c>
    </row>
    <row r="59" spans="1:6" s="31" customFormat="1" ht="28.5">
      <c r="A59" s="30"/>
      <c r="B59" s="2" t="s">
        <v>30</v>
      </c>
      <c r="C59" s="20" t="s">
        <v>29</v>
      </c>
      <c r="D59" s="23">
        <f>D60+D63+D66</f>
        <v>3433</v>
      </c>
      <c r="E59" s="23">
        <f>E60+E63+E66</f>
        <v>1602</v>
      </c>
      <c r="F59" s="15">
        <f t="shared" si="1"/>
        <v>46.664724730556365</v>
      </c>
    </row>
    <row r="60" spans="1:6" s="31" customFormat="1" ht="30">
      <c r="A60" s="30"/>
      <c r="B60" s="5" t="s">
        <v>32</v>
      </c>
      <c r="C60" s="61" t="s">
        <v>31</v>
      </c>
      <c r="D60" s="62">
        <f>D61</f>
        <v>2551</v>
      </c>
      <c r="E60" s="62">
        <f>E61</f>
        <v>1352</v>
      </c>
      <c r="F60" s="63">
        <f t="shared" si="1"/>
        <v>52.99882399059192</v>
      </c>
    </row>
    <row r="61" spans="1:6" s="31" customFormat="1" ht="30">
      <c r="A61" s="30"/>
      <c r="B61" s="1" t="s">
        <v>47</v>
      </c>
      <c r="C61" s="13" t="s">
        <v>46</v>
      </c>
      <c r="D61" s="47">
        <f>D62</f>
        <v>2551</v>
      </c>
      <c r="E61" s="47">
        <f>E62</f>
        <v>1352</v>
      </c>
      <c r="F61" s="16">
        <f t="shared" si="1"/>
        <v>52.99882399059192</v>
      </c>
    </row>
    <row r="62" spans="1:6" s="31" customFormat="1" ht="30">
      <c r="A62" s="30"/>
      <c r="B62" s="1" t="s">
        <v>49</v>
      </c>
      <c r="C62" s="13" t="s">
        <v>48</v>
      </c>
      <c r="D62" s="47">
        <v>2551</v>
      </c>
      <c r="E62" s="47">
        <v>1352</v>
      </c>
      <c r="F62" s="16">
        <f t="shared" si="1"/>
        <v>52.99882399059192</v>
      </c>
    </row>
    <row r="63" spans="1:6" s="31" customFormat="1" ht="30">
      <c r="A63" s="30"/>
      <c r="B63" s="5" t="s">
        <v>34</v>
      </c>
      <c r="C63" s="61" t="s">
        <v>33</v>
      </c>
      <c r="D63" s="48">
        <f>D64</f>
        <v>446</v>
      </c>
      <c r="E63" s="48">
        <f>E64</f>
        <v>250</v>
      </c>
      <c r="F63" s="63">
        <f t="shared" si="1"/>
        <v>56.05381165919282</v>
      </c>
    </row>
    <row r="64" spans="1:6" s="31" customFormat="1" ht="45" customHeight="1">
      <c r="A64" s="30"/>
      <c r="B64" s="3" t="s">
        <v>180</v>
      </c>
      <c r="C64" s="13" t="s">
        <v>35</v>
      </c>
      <c r="D64" s="24">
        <f>D65</f>
        <v>446</v>
      </c>
      <c r="E64" s="24">
        <f>E65</f>
        <v>250</v>
      </c>
      <c r="F64" s="16">
        <f t="shared" si="1"/>
        <v>56.05381165919282</v>
      </c>
    </row>
    <row r="65" spans="1:6" s="31" customFormat="1" ht="45">
      <c r="A65" s="30"/>
      <c r="B65" s="1" t="s">
        <v>181</v>
      </c>
      <c r="C65" s="13" t="s">
        <v>51</v>
      </c>
      <c r="D65" s="24">
        <v>446</v>
      </c>
      <c r="E65" s="24">
        <v>250</v>
      </c>
      <c r="F65" s="16">
        <f t="shared" si="1"/>
        <v>56.05381165919282</v>
      </c>
    </row>
    <row r="66" spans="1:6" s="71" customFormat="1" ht="15">
      <c r="A66" s="70"/>
      <c r="B66" s="5" t="s">
        <v>205</v>
      </c>
      <c r="C66" s="61" t="s">
        <v>204</v>
      </c>
      <c r="D66" s="62">
        <f>D67+D69</f>
        <v>436</v>
      </c>
      <c r="E66" s="62">
        <f>E67+E69</f>
        <v>0</v>
      </c>
      <c r="F66" s="63">
        <f t="shared" si="1"/>
        <v>0</v>
      </c>
    </row>
    <row r="67" spans="1:6" s="31" customFormat="1" ht="45">
      <c r="A67" s="30"/>
      <c r="B67" s="1" t="s">
        <v>208</v>
      </c>
      <c r="C67" s="13" t="s">
        <v>206</v>
      </c>
      <c r="D67" s="24">
        <f>D68</f>
        <v>60</v>
      </c>
      <c r="E67" s="24">
        <f>E68</f>
        <v>0</v>
      </c>
      <c r="F67" s="16">
        <f t="shared" si="1"/>
        <v>0</v>
      </c>
    </row>
    <row r="68" spans="1:6" s="31" customFormat="1" ht="45">
      <c r="A68" s="30"/>
      <c r="B68" s="1" t="s">
        <v>209</v>
      </c>
      <c r="C68" s="13" t="s">
        <v>207</v>
      </c>
      <c r="D68" s="24">
        <v>60</v>
      </c>
      <c r="E68" s="24">
        <v>0</v>
      </c>
      <c r="F68" s="16">
        <f t="shared" si="1"/>
        <v>0</v>
      </c>
    </row>
    <row r="69" spans="1:6" s="31" customFormat="1" ht="15">
      <c r="A69" s="30"/>
      <c r="B69" s="1" t="s">
        <v>210</v>
      </c>
      <c r="C69" s="13" t="s">
        <v>212</v>
      </c>
      <c r="D69" s="24">
        <f>D70</f>
        <v>376</v>
      </c>
      <c r="E69" s="24">
        <f>E70</f>
        <v>0</v>
      </c>
      <c r="F69" s="16">
        <f t="shared" si="1"/>
        <v>0</v>
      </c>
    </row>
    <row r="70" spans="1:6" s="31" customFormat="1" ht="30">
      <c r="A70" s="30"/>
      <c r="B70" s="1" t="s">
        <v>211</v>
      </c>
      <c r="C70" s="13" t="s">
        <v>213</v>
      </c>
      <c r="D70" s="24">
        <v>376</v>
      </c>
      <c r="E70" s="24">
        <v>0</v>
      </c>
      <c r="F70" s="16">
        <f t="shared" si="1"/>
        <v>0</v>
      </c>
    </row>
    <row r="71" spans="1:6" s="35" customFormat="1" ht="49.5" customHeight="1">
      <c r="A71" s="34"/>
      <c r="B71" s="5" t="s">
        <v>183</v>
      </c>
      <c r="C71" s="61" t="s">
        <v>150</v>
      </c>
      <c r="D71" s="62">
        <f>D72</f>
        <v>-101.4</v>
      </c>
      <c r="E71" s="62">
        <f>E72</f>
        <v>-101.4</v>
      </c>
      <c r="F71" s="63">
        <f>E71/D71*100</f>
        <v>100</v>
      </c>
    </row>
    <row r="72" spans="1:6" s="35" customFormat="1" ht="49.5" customHeight="1">
      <c r="A72" s="34"/>
      <c r="B72" s="1" t="s">
        <v>184</v>
      </c>
      <c r="C72" s="13" t="s">
        <v>182</v>
      </c>
      <c r="D72" s="24">
        <v>-101.4</v>
      </c>
      <c r="E72" s="24">
        <v>-101.4</v>
      </c>
      <c r="F72" s="16">
        <f>E72/D72*100</f>
        <v>100</v>
      </c>
    </row>
    <row r="73" spans="1:6" s="33" customFormat="1" ht="28.5">
      <c r="A73" s="32"/>
      <c r="B73" s="17" t="s">
        <v>58</v>
      </c>
      <c r="C73" s="26" t="s">
        <v>36</v>
      </c>
      <c r="D73" s="22">
        <f>D74+D77</f>
        <v>474</v>
      </c>
      <c r="E73" s="22">
        <f>E74+E77</f>
        <v>374.5</v>
      </c>
      <c r="F73" s="18">
        <f t="shared" si="1"/>
        <v>79.0084388185654</v>
      </c>
    </row>
    <row r="74" spans="1:6" s="31" customFormat="1" ht="21" customHeight="1">
      <c r="A74" s="30"/>
      <c r="B74" s="2" t="s">
        <v>38</v>
      </c>
      <c r="C74" s="20" t="s">
        <v>37</v>
      </c>
      <c r="D74" s="23">
        <f>D75</f>
        <v>310</v>
      </c>
      <c r="E74" s="23">
        <f>E75</f>
        <v>210.9</v>
      </c>
      <c r="F74" s="15">
        <f t="shared" si="1"/>
        <v>68.03225806451613</v>
      </c>
    </row>
    <row r="75" spans="1:6" s="31" customFormat="1" ht="15">
      <c r="A75" s="30"/>
      <c r="B75" s="1" t="s">
        <v>61</v>
      </c>
      <c r="C75" s="13" t="s">
        <v>39</v>
      </c>
      <c r="D75" s="24">
        <f>D76</f>
        <v>310</v>
      </c>
      <c r="E75" s="24">
        <f>E76</f>
        <v>210.9</v>
      </c>
      <c r="F75" s="16">
        <f t="shared" si="1"/>
        <v>68.03225806451613</v>
      </c>
    </row>
    <row r="76" spans="1:6" s="31" customFormat="1" ht="30">
      <c r="A76" s="30"/>
      <c r="B76" s="1" t="s">
        <v>60</v>
      </c>
      <c r="C76" s="13" t="s">
        <v>57</v>
      </c>
      <c r="D76" s="24">
        <v>310</v>
      </c>
      <c r="E76" s="24">
        <v>210.9</v>
      </c>
      <c r="F76" s="16">
        <f t="shared" si="1"/>
        <v>68.03225806451613</v>
      </c>
    </row>
    <row r="77" spans="1:6" s="35" customFormat="1" ht="34.5" customHeight="1">
      <c r="A77" s="34"/>
      <c r="B77" s="2" t="s">
        <v>41</v>
      </c>
      <c r="C77" s="20" t="s">
        <v>40</v>
      </c>
      <c r="D77" s="23">
        <f>D78</f>
        <v>164</v>
      </c>
      <c r="E77" s="23">
        <f>E78</f>
        <v>163.6</v>
      </c>
      <c r="F77" s="15">
        <f t="shared" si="1"/>
        <v>99.7560975609756</v>
      </c>
    </row>
    <row r="78" spans="1:6" s="31" customFormat="1" ht="30">
      <c r="A78" s="30"/>
      <c r="B78" s="1" t="s">
        <v>42</v>
      </c>
      <c r="C78" s="13" t="s">
        <v>59</v>
      </c>
      <c r="D78" s="24">
        <v>164</v>
      </c>
      <c r="E78" s="24">
        <v>163.6</v>
      </c>
      <c r="F78" s="16">
        <f t="shared" si="1"/>
        <v>99.7560975609756</v>
      </c>
    </row>
    <row r="79" spans="1:6" s="33" customFormat="1" ht="18.75" customHeight="1">
      <c r="A79" s="32"/>
      <c r="B79" s="76" t="s">
        <v>63</v>
      </c>
      <c r="C79" s="76"/>
      <c r="D79" s="22">
        <f>D11+D58+D73</f>
        <v>49775.6</v>
      </c>
      <c r="E79" s="22">
        <f>E11+E58+E73</f>
        <v>30891.8</v>
      </c>
      <c r="F79" s="18">
        <f t="shared" si="1"/>
        <v>62.06213486125732</v>
      </c>
    </row>
    <row r="80" spans="1:6" s="33" customFormat="1" ht="15">
      <c r="A80" s="32"/>
      <c r="B80" s="74" t="s">
        <v>90</v>
      </c>
      <c r="C80" s="74"/>
      <c r="D80" s="74"/>
      <c r="E80" s="74"/>
      <c r="F80" s="74"/>
    </row>
    <row r="81" spans="1:6" s="33" customFormat="1" ht="15">
      <c r="A81" s="32"/>
      <c r="B81" s="36" t="s">
        <v>67</v>
      </c>
      <c r="C81" s="37" t="s">
        <v>68</v>
      </c>
      <c r="D81" s="65">
        <f>D82+D83+D84+D85+D86</f>
        <v>14529.5</v>
      </c>
      <c r="E81" s="65">
        <f>E82+E83+E84+E85+E86</f>
        <v>6719.8</v>
      </c>
      <c r="F81" s="66">
        <f aca="true" t="shared" si="4" ref="F81:F86">E81/D81*100</f>
        <v>46.249354761003474</v>
      </c>
    </row>
    <row r="82" spans="1:6" s="33" customFormat="1" ht="30">
      <c r="A82" s="32"/>
      <c r="B82" s="38" t="s">
        <v>190</v>
      </c>
      <c r="C82" s="39" t="s">
        <v>69</v>
      </c>
      <c r="D82" s="64">
        <v>900</v>
      </c>
      <c r="E82" s="64">
        <v>447.8</v>
      </c>
      <c r="F82" s="68">
        <f t="shared" si="4"/>
        <v>49.75555555555556</v>
      </c>
    </row>
    <row r="83" spans="1:6" s="33" customFormat="1" ht="45">
      <c r="A83" s="32"/>
      <c r="B83" s="38" t="s">
        <v>191</v>
      </c>
      <c r="C83" s="39" t="s">
        <v>70</v>
      </c>
      <c r="D83" s="64">
        <v>358</v>
      </c>
      <c r="E83" s="64">
        <v>73.4</v>
      </c>
      <c r="F83" s="68">
        <f t="shared" si="4"/>
        <v>20.502793296089386</v>
      </c>
    </row>
    <row r="84" spans="1:6" s="33" customFormat="1" ht="45">
      <c r="A84" s="32"/>
      <c r="B84" s="38" t="s">
        <v>192</v>
      </c>
      <c r="C84" s="39" t="s">
        <v>71</v>
      </c>
      <c r="D84" s="64">
        <v>12621.5</v>
      </c>
      <c r="E84" s="64">
        <v>5895.1</v>
      </c>
      <c r="F84" s="68">
        <f t="shared" si="4"/>
        <v>46.70680980865983</v>
      </c>
    </row>
    <row r="85" spans="1:6" s="33" customFormat="1" ht="15">
      <c r="A85" s="32"/>
      <c r="B85" s="38" t="s">
        <v>149</v>
      </c>
      <c r="C85" s="39" t="s">
        <v>72</v>
      </c>
      <c r="D85" s="64">
        <v>500</v>
      </c>
      <c r="E85" s="64">
        <v>194.7</v>
      </c>
      <c r="F85" s="68">
        <f t="shared" si="4"/>
        <v>38.94</v>
      </c>
    </row>
    <row r="86" spans="1:6" s="33" customFormat="1" ht="15">
      <c r="A86" s="32"/>
      <c r="B86" s="38" t="s">
        <v>73</v>
      </c>
      <c r="C86" s="39" t="s">
        <v>185</v>
      </c>
      <c r="D86" s="64">
        <v>150</v>
      </c>
      <c r="E86" s="64">
        <v>108.8</v>
      </c>
      <c r="F86" s="68">
        <f t="shared" si="4"/>
        <v>72.53333333333333</v>
      </c>
    </row>
    <row r="87" spans="1:6" s="33" customFormat="1" ht="15">
      <c r="A87" s="32"/>
      <c r="B87" s="36" t="s">
        <v>74</v>
      </c>
      <c r="C87" s="37" t="s">
        <v>75</v>
      </c>
      <c r="D87" s="65">
        <f>D88</f>
        <v>446</v>
      </c>
      <c r="E87" s="65">
        <f>E88</f>
        <v>201.4</v>
      </c>
      <c r="F87" s="66">
        <f aca="true" t="shared" si="5" ref="F87:F95">E87/D87*100</f>
        <v>45.15695067264574</v>
      </c>
    </row>
    <row r="88" spans="1:6" s="33" customFormat="1" ht="15">
      <c r="A88" s="32"/>
      <c r="B88" s="38" t="s">
        <v>76</v>
      </c>
      <c r="C88" s="39" t="s">
        <v>77</v>
      </c>
      <c r="D88" s="64">
        <v>446</v>
      </c>
      <c r="E88" s="64">
        <v>201.4</v>
      </c>
      <c r="F88" s="68">
        <f t="shared" si="5"/>
        <v>45.15695067264574</v>
      </c>
    </row>
    <row r="89" spans="1:6" s="33" customFormat="1" ht="29.25">
      <c r="A89" s="32"/>
      <c r="B89" s="36" t="s">
        <v>78</v>
      </c>
      <c r="C89" s="37" t="s">
        <v>79</v>
      </c>
      <c r="D89" s="65">
        <f>D90+D91+D92</f>
        <v>1760</v>
      </c>
      <c r="E89" s="65">
        <f>E90+E91+E92</f>
        <v>307</v>
      </c>
      <c r="F89" s="66">
        <f t="shared" si="5"/>
        <v>17.44318181818182</v>
      </c>
    </row>
    <row r="90" spans="1:6" s="33" customFormat="1" ht="15">
      <c r="A90" s="32"/>
      <c r="B90" s="38" t="s">
        <v>80</v>
      </c>
      <c r="C90" s="39" t="s">
        <v>81</v>
      </c>
      <c r="D90" s="64">
        <v>164</v>
      </c>
      <c r="E90" s="64">
        <v>163.6</v>
      </c>
      <c r="F90" s="68">
        <f t="shared" si="5"/>
        <v>99.7560975609756</v>
      </c>
    </row>
    <row r="91" spans="1:6" s="33" customFormat="1" ht="30">
      <c r="A91" s="32"/>
      <c r="B91" s="38" t="s">
        <v>193</v>
      </c>
      <c r="C91" s="39" t="s">
        <v>82</v>
      </c>
      <c r="D91" s="64">
        <v>539</v>
      </c>
      <c r="E91" s="64">
        <v>7.8</v>
      </c>
      <c r="F91" s="68">
        <f t="shared" si="5"/>
        <v>1.4471243042671615</v>
      </c>
    </row>
    <row r="92" spans="1:6" s="33" customFormat="1" ht="30">
      <c r="A92" s="32"/>
      <c r="B92" s="38" t="s">
        <v>83</v>
      </c>
      <c r="C92" s="39" t="s">
        <v>84</v>
      </c>
      <c r="D92" s="64">
        <v>1057</v>
      </c>
      <c r="E92" s="64">
        <v>135.6</v>
      </c>
      <c r="F92" s="68">
        <f t="shared" si="5"/>
        <v>12.828760643330178</v>
      </c>
    </row>
    <row r="93" spans="1:6" s="33" customFormat="1" ht="15">
      <c r="A93" s="32"/>
      <c r="B93" s="36" t="s">
        <v>85</v>
      </c>
      <c r="C93" s="37" t="s">
        <v>86</v>
      </c>
      <c r="D93" s="65">
        <f>D94+D95</f>
        <v>2708</v>
      </c>
      <c r="E93" s="65">
        <f>E94+E95</f>
        <v>1394.9</v>
      </c>
      <c r="F93" s="66">
        <f t="shared" si="5"/>
        <v>51.510339734121125</v>
      </c>
    </row>
    <row r="94" spans="1:6" s="33" customFormat="1" ht="15">
      <c r="A94" s="32"/>
      <c r="B94" s="38" t="s">
        <v>87</v>
      </c>
      <c r="C94" s="39" t="s">
        <v>88</v>
      </c>
      <c r="D94" s="64">
        <v>38</v>
      </c>
      <c r="E94" s="64">
        <v>3.2</v>
      </c>
      <c r="F94" s="68">
        <f t="shared" si="5"/>
        <v>8.421052631578947</v>
      </c>
    </row>
    <row r="95" spans="1:6" s="33" customFormat="1" ht="15">
      <c r="A95" s="32"/>
      <c r="B95" s="38" t="s">
        <v>194</v>
      </c>
      <c r="C95" s="39" t="s">
        <v>89</v>
      </c>
      <c r="D95" s="64">
        <v>2670</v>
      </c>
      <c r="E95" s="64">
        <v>1391.7</v>
      </c>
      <c r="F95" s="68">
        <f t="shared" si="5"/>
        <v>52.123595505617985</v>
      </c>
    </row>
    <row r="96" spans="1:6" s="33" customFormat="1" ht="15">
      <c r="A96" s="32"/>
      <c r="B96" s="36" t="s">
        <v>91</v>
      </c>
      <c r="C96" s="37" t="s">
        <v>92</v>
      </c>
      <c r="D96" s="65">
        <f>D97+D98+D99</f>
        <v>13940.6</v>
      </c>
      <c r="E96" s="65">
        <f>E97+E98+E99</f>
        <v>5647.6</v>
      </c>
      <c r="F96" s="66">
        <f aca="true" t="shared" si="6" ref="F96:F108">E96/D96*100</f>
        <v>40.51188614550306</v>
      </c>
    </row>
    <row r="97" spans="1:6" s="33" customFormat="1" ht="15">
      <c r="A97" s="32"/>
      <c r="B97" s="38" t="s">
        <v>93</v>
      </c>
      <c r="C97" s="39" t="s">
        <v>94</v>
      </c>
      <c r="D97" s="64">
        <v>3300</v>
      </c>
      <c r="E97" s="64">
        <v>1007</v>
      </c>
      <c r="F97" s="68">
        <f t="shared" si="6"/>
        <v>30.515151515151516</v>
      </c>
    </row>
    <row r="98" spans="1:6" s="33" customFormat="1" ht="15">
      <c r="A98" s="32"/>
      <c r="B98" s="38" t="s">
        <v>134</v>
      </c>
      <c r="C98" s="39" t="s">
        <v>133</v>
      </c>
      <c r="D98" s="64">
        <v>1600</v>
      </c>
      <c r="E98" s="64">
        <v>0</v>
      </c>
      <c r="F98" s="68">
        <f t="shared" si="6"/>
        <v>0</v>
      </c>
    </row>
    <row r="99" spans="1:6" s="33" customFormat="1" ht="15">
      <c r="A99" s="32"/>
      <c r="B99" s="38" t="s">
        <v>95</v>
      </c>
      <c r="C99" s="39" t="s">
        <v>96</v>
      </c>
      <c r="D99" s="64">
        <v>9040.6</v>
      </c>
      <c r="E99" s="64">
        <v>4640.6</v>
      </c>
      <c r="F99" s="68">
        <f t="shared" si="6"/>
        <v>51.33066389398934</v>
      </c>
    </row>
    <row r="100" spans="1:6" s="33" customFormat="1" ht="15">
      <c r="A100" s="32"/>
      <c r="B100" s="36" t="s">
        <v>188</v>
      </c>
      <c r="C100" s="37" t="s">
        <v>186</v>
      </c>
      <c r="D100" s="65">
        <f>D101</f>
        <v>218</v>
      </c>
      <c r="E100" s="65">
        <f>E101</f>
        <v>160.1</v>
      </c>
      <c r="F100" s="66">
        <f t="shared" si="6"/>
        <v>73.44036697247707</v>
      </c>
    </row>
    <row r="101" spans="1:6" s="33" customFormat="1" ht="15">
      <c r="A101" s="32"/>
      <c r="B101" s="38" t="s">
        <v>189</v>
      </c>
      <c r="C101" s="39" t="s">
        <v>187</v>
      </c>
      <c r="D101" s="64">
        <v>218</v>
      </c>
      <c r="E101" s="64">
        <v>160.1</v>
      </c>
      <c r="F101" s="68">
        <f t="shared" si="6"/>
        <v>73.44036697247707</v>
      </c>
    </row>
    <row r="102" spans="1:6" s="33" customFormat="1" ht="15">
      <c r="A102" s="32"/>
      <c r="B102" s="36" t="s">
        <v>195</v>
      </c>
      <c r="C102" s="37" t="s">
        <v>97</v>
      </c>
      <c r="D102" s="65">
        <f>D103</f>
        <v>11721.9</v>
      </c>
      <c r="E102" s="65">
        <f>E103</f>
        <v>5889</v>
      </c>
      <c r="F102" s="66">
        <f t="shared" si="6"/>
        <v>50.23929567732194</v>
      </c>
    </row>
    <row r="103" spans="1:6" s="33" customFormat="1" ht="15">
      <c r="A103" s="32"/>
      <c r="B103" s="38" t="s">
        <v>98</v>
      </c>
      <c r="C103" s="39" t="s">
        <v>99</v>
      </c>
      <c r="D103" s="64">
        <v>11721.9</v>
      </c>
      <c r="E103" s="64">
        <v>5889</v>
      </c>
      <c r="F103" s="68">
        <f t="shared" si="6"/>
        <v>50.23929567732194</v>
      </c>
    </row>
    <row r="104" spans="1:6" s="33" customFormat="1" ht="15">
      <c r="A104" s="32"/>
      <c r="B104" s="36" t="s">
        <v>100</v>
      </c>
      <c r="C104" s="37" t="s">
        <v>101</v>
      </c>
      <c r="D104" s="65">
        <f>D105</f>
        <v>35</v>
      </c>
      <c r="E104" s="65">
        <f>E105</f>
        <v>15.7</v>
      </c>
      <c r="F104" s="66">
        <f t="shared" si="6"/>
        <v>44.857142857142854</v>
      </c>
    </row>
    <row r="105" spans="1:6" s="33" customFormat="1" ht="15">
      <c r="A105" s="32"/>
      <c r="B105" s="38" t="s">
        <v>102</v>
      </c>
      <c r="C105" s="39" t="s">
        <v>103</v>
      </c>
      <c r="D105" s="64">
        <v>35</v>
      </c>
      <c r="E105" s="64">
        <v>15.7</v>
      </c>
      <c r="F105" s="68">
        <f t="shared" si="6"/>
        <v>44.857142857142854</v>
      </c>
    </row>
    <row r="106" spans="1:6" s="33" customFormat="1" ht="15">
      <c r="A106" s="32"/>
      <c r="B106" s="36" t="s">
        <v>196</v>
      </c>
      <c r="C106" s="37" t="s">
        <v>104</v>
      </c>
      <c r="D106" s="65">
        <f>D107</f>
        <v>4496.6</v>
      </c>
      <c r="E106" s="65">
        <f>E107</f>
        <v>2077.3</v>
      </c>
      <c r="F106" s="66">
        <f t="shared" si="6"/>
        <v>46.197126717964686</v>
      </c>
    </row>
    <row r="107" spans="1:6" s="33" customFormat="1" ht="15">
      <c r="A107" s="32"/>
      <c r="B107" s="38" t="s">
        <v>198</v>
      </c>
      <c r="C107" s="39" t="s">
        <v>197</v>
      </c>
      <c r="D107" s="64">
        <v>4496.6</v>
      </c>
      <c r="E107" s="64">
        <v>2077.3</v>
      </c>
      <c r="F107" s="68">
        <f t="shared" si="6"/>
        <v>46.197126717964686</v>
      </c>
    </row>
    <row r="108" spans="1:6" s="33" customFormat="1" ht="15">
      <c r="A108" s="32"/>
      <c r="B108" s="40" t="s">
        <v>105</v>
      </c>
      <c r="C108" s="41" t="s">
        <v>106</v>
      </c>
      <c r="D108" s="67">
        <f>D104+D106+D102+D96+D93+D89+D87+D81+D100</f>
        <v>49855.6</v>
      </c>
      <c r="E108" s="67">
        <f>E104+E106+E102+E96+E93+E89+E87+E81+E100</f>
        <v>22412.8</v>
      </c>
      <c r="F108" s="69">
        <f t="shared" si="6"/>
        <v>44.95543128555268</v>
      </c>
    </row>
    <row r="109" spans="1:6" s="33" customFormat="1" ht="29.25">
      <c r="A109" s="32"/>
      <c r="B109" s="40" t="s">
        <v>130</v>
      </c>
      <c r="C109" s="41"/>
      <c r="D109" s="67">
        <f>D79-D108</f>
        <v>-80</v>
      </c>
      <c r="E109" s="67">
        <f>E79-E108</f>
        <v>8479</v>
      </c>
      <c r="F109" s="56"/>
    </row>
    <row r="110" spans="1:6" s="33" customFormat="1" ht="30">
      <c r="A110" s="32"/>
      <c r="B110" s="38" t="s">
        <v>107</v>
      </c>
      <c r="C110" s="39"/>
      <c r="D110" s="64">
        <f>D109/(D11+D73)*100</f>
        <v>-0.17225045215743692</v>
      </c>
      <c r="E110" s="64">
        <f>E109/(E11+E73)*100</f>
        <v>28.84877106072566</v>
      </c>
      <c r="F110" s="55"/>
    </row>
    <row r="111" spans="1:6" s="33" customFormat="1" ht="30">
      <c r="A111" s="32"/>
      <c r="B111" s="42" t="s">
        <v>108</v>
      </c>
      <c r="C111" s="39" t="s">
        <v>109</v>
      </c>
      <c r="D111" s="64">
        <f>D112</f>
        <v>80</v>
      </c>
      <c r="E111" s="64">
        <f>E112</f>
        <v>-8479</v>
      </c>
      <c r="F111" s="68"/>
    </row>
    <row r="112" spans="1:6" s="33" customFormat="1" ht="29.25">
      <c r="A112" s="32"/>
      <c r="B112" s="43" t="s">
        <v>110</v>
      </c>
      <c r="C112" s="44" t="s">
        <v>125</v>
      </c>
      <c r="D112" s="64">
        <f>D113+D117</f>
        <v>80</v>
      </c>
      <c r="E112" s="64">
        <f>E113+E117</f>
        <v>-8479</v>
      </c>
      <c r="F112" s="68"/>
    </row>
    <row r="113" spans="1:6" s="33" customFormat="1" ht="15">
      <c r="A113" s="32"/>
      <c r="B113" s="45" t="s">
        <v>111</v>
      </c>
      <c r="C113" s="32" t="s">
        <v>126</v>
      </c>
      <c r="D113" s="64">
        <f aca="true" t="shared" si="7" ref="D113:E115">D114</f>
        <v>-49775.6</v>
      </c>
      <c r="E113" s="64">
        <f t="shared" si="7"/>
        <v>-30891.8</v>
      </c>
      <c r="F113" s="68">
        <f aca="true" t="shared" si="8" ref="F113:F119">E113/D113*100</f>
        <v>62.06213486125732</v>
      </c>
    </row>
    <row r="114" spans="1:6" s="33" customFormat="1" ht="15">
      <c r="A114" s="32"/>
      <c r="B114" s="32" t="s">
        <v>112</v>
      </c>
      <c r="C114" s="32" t="s">
        <v>127</v>
      </c>
      <c r="D114" s="64">
        <f t="shared" si="7"/>
        <v>-49775.6</v>
      </c>
      <c r="E114" s="64">
        <f t="shared" si="7"/>
        <v>-30891.8</v>
      </c>
      <c r="F114" s="68">
        <f t="shared" si="8"/>
        <v>62.06213486125732</v>
      </c>
    </row>
    <row r="115" spans="1:6" s="33" customFormat="1" ht="15">
      <c r="A115" s="32"/>
      <c r="B115" s="8" t="s">
        <v>113</v>
      </c>
      <c r="C115" s="32" t="s">
        <v>114</v>
      </c>
      <c r="D115" s="64">
        <f t="shared" si="7"/>
        <v>-49775.6</v>
      </c>
      <c r="E115" s="64">
        <f t="shared" si="7"/>
        <v>-30891.8</v>
      </c>
      <c r="F115" s="68">
        <f t="shared" si="8"/>
        <v>62.06213486125732</v>
      </c>
    </row>
    <row r="116" spans="1:6" s="33" customFormat="1" ht="30">
      <c r="A116" s="32"/>
      <c r="B116" s="72" t="s">
        <v>115</v>
      </c>
      <c r="C116" s="32" t="s">
        <v>116</v>
      </c>
      <c r="D116" s="64">
        <f>-D79</f>
        <v>-49775.6</v>
      </c>
      <c r="E116" s="64">
        <f>-E79</f>
        <v>-30891.8</v>
      </c>
      <c r="F116" s="68">
        <f t="shared" si="8"/>
        <v>62.06213486125732</v>
      </c>
    </row>
    <row r="117" spans="1:6" s="33" customFormat="1" ht="15">
      <c r="A117" s="32"/>
      <c r="B117" s="46" t="s">
        <v>117</v>
      </c>
      <c r="C117" s="32" t="s">
        <v>128</v>
      </c>
      <c r="D117" s="64">
        <f aca="true" t="shared" si="9" ref="D117:E119">D118</f>
        <v>49855.6</v>
      </c>
      <c r="E117" s="64">
        <f t="shared" si="9"/>
        <v>22412.8</v>
      </c>
      <c r="F117" s="68">
        <f t="shared" si="8"/>
        <v>44.95543128555268</v>
      </c>
    </row>
    <row r="118" spans="1:6" s="33" customFormat="1" ht="15">
      <c r="A118" s="32"/>
      <c r="B118" s="32" t="s">
        <v>118</v>
      </c>
      <c r="C118" s="32" t="s">
        <v>129</v>
      </c>
      <c r="D118" s="64">
        <f t="shared" si="9"/>
        <v>49855.6</v>
      </c>
      <c r="E118" s="64">
        <f t="shared" si="9"/>
        <v>22412.8</v>
      </c>
      <c r="F118" s="68">
        <f t="shared" si="8"/>
        <v>44.95543128555268</v>
      </c>
    </row>
    <row r="119" spans="1:6" s="33" customFormat="1" ht="15">
      <c r="A119" s="32"/>
      <c r="B119" s="8" t="s">
        <v>119</v>
      </c>
      <c r="C119" s="32" t="s">
        <v>120</v>
      </c>
      <c r="D119" s="64">
        <f t="shared" si="9"/>
        <v>49855.6</v>
      </c>
      <c r="E119" s="64">
        <f t="shared" si="9"/>
        <v>22412.8</v>
      </c>
      <c r="F119" s="68">
        <f t="shared" si="8"/>
        <v>44.95543128555268</v>
      </c>
    </row>
    <row r="120" spans="1:6" s="33" customFormat="1" ht="30">
      <c r="A120" s="32"/>
      <c r="B120" s="8" t="s">
        <v>121</v>
      </c>
      <c r="C120" s="32" t="s">
        <v>122</v>
      </c>
      <c r="D120" s="64">
        <f>D108</f>
        <v>49855.6</v>
      </c>
      <c r="E120" s="64">
        <f>E108</f>
        <v>22412.8</v>
      </c>
      <c r="F120" s="68">
        <f>E120/D120*100</f>
        <v>44.95543128555268</v>
      </c>
    </row>
    <row r="123" spans="2:6" s="51" customFormat="1" ht="21" customHeight="1">
      <c r="B123" s="49" t="s">
        <v>199</v>
      </c>
      <c r="C123" s="50"/>
      <c r="D123" s="57"/>
      <c r="E123" s="51" t="s">
        <v>200</v>
      </c>
      <c r="F123" s="58"/>
    </row>
  </sheetData>
  <sheetProtection/>
  <mergeCells count="9">
    <mergeCell ref="E1:F1"/>
    <mergeCell ref="B80:F80"/>
    <mergeCell ref="D2:F2"/>
    <mergeCell ref="B5:F5"/>
    <mergeCell ref="B6:F6"/>
    <mergeCell ref="B79:C79"/>
    <mergeCell ref="B10:F10"/>
    <mergeCell ref="D3:F3"/>
    <mergeCell ref="D4:F4"/>
  </mergeCells>
  <printOptions/>
  <pageMargins left="0.75" right="0.31496062992125984" top="0.4" bottom="0.26" header="0.22" footer="0.19"/>
  <pageSetup fitToHeight="2" horizontalDpi="600" verticalDpi="600" orientation="portrait" paperSize="9" scale="65" r:id="rId1"/>
  <rowBreaks count="4" manualBreakCount="4">
    <brk id="37" min="1" max="5" man="1"/>
    <brk id="67" min="1" max="5" man="1"/>
    <brk id="123" min="1" max="5" man="1"/>
    <brk id="126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A.Vinogradova</cp:lastModifiedBy>
  <cp:lastPrinted>2011-07-11T11:28:41Z</cp:lastPrinted>
  <dcterms:created xsi:type="dcterms:W3CDTF">1996-10-08T23:32:33Z</dcterms:created>
  <dcterms:modified xsi:type="dcterms:W3CDTF">2011-07-12T05:48:06Z</dcterms:modified>
  <cp:category/>
  <cp:version/>
  <cp:contentType/>
  <cp:contentStatus/>
</cp:coreProperties>
</file>